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<sst xmlns="http://schemas.openxmlformats.org/spreadsheetml/2006/main" count="179" uniqueCount="84">
  <si>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</si>
  <si>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</si>
  <si>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</si>
  <si>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</si>
  <si>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</si>
  <si>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</si>
  <si>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</si>
  <si>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</si>
  <si>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</si>
  <si>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</si>
  <si>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</si>
  <si>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</si>
  <si>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</si>
  <si>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</si>
  <si>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</si>
  <si>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</si>
  <si>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</si>
  <si>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</si>
  <si>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</si>
  <si>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</si>
  <si>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</si>
  <si>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</si>
  <si>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</si>
  <si>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</si>
  <si>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</si>
  <si>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</si>
  <si>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</si>
  <si>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</si>
  <si>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</si>
  <si>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</si>
  <si>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</si>
  <si>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</si>
  <si>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</si>
  <si>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</si>
  <si>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</si>
  <si>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</si>
  <si>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</si>
  <si>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</si>
  <si>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</si>
  <si>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</si>
  <si>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</si>
  <si>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</si>
  <si>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</si>
  <si>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</si>
  <si>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</si>
  <si>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</si>
  <si>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</si>
  <si>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</si>
  <si>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</si>
  <si>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</si>
  <si>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</si>
  <si>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</si>
  <si>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</si>
  <si>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</si>
  <si>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</si>
  <si>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</si>
  <si>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</si>
  <si>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</si>
  <si>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</si>
  <si>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</si>
  <si>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</si>
  <si>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</si>
  <si>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</si>
  <si>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</si>
  <si>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</si>
  <si>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</si>
  <si>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</si>
  <si>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</si>
  <si>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</si>
  <si>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</si>
  <si>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</si>
  <si>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</si>
  <si>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</si>
  <si>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</si>
  <si>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</si>
  <si>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</si>
  <si>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</si>
  <si>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</si>
  <si>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</si>
  <si>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</si>
  <si>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</si>
  <si>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</si>
  <si>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</si>
  <si>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01.10.2021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</si>
</sst>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72" t="s">
        <v>2</v>
      </c>
      <c r="E3" s="75" t="s">
        <v>3</v>
      </c>
      <c r="F3" s="76"/>
      <c r="G3" s="77"/>
      <c r="H3" s="84">
        <v>44197</v>
      </c>
      <c r="I3" s="85"/>
      <c r="J3" s="84">
        <v>44348</v>
      </c>
      <c r="K3" s="85"/>
      <c r="L3" s="84">
        <v>44440</v>
      </c>
      <c r="M3" s="85"/>
      <c r="N3" s="84">
        <v>44470</v>
      </c>
      <c r="O3" s="85"/>
      <c r="P3" s="69" t="s">
        <v>4</v>
      </c>
      <c r="Q3" s="70"/>
      <c r="R3" s="69" t="s">
        <v>71</v>
      </c>
      <c r="S3" s="70"/>
    </row>
    <row r="4" spans="3:19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6"/>
      <c r="O5" s="7"/>
      <c r="P5" s="9">
        <f>P6/H6</f>
        <v>0.6639592970216255</v>
      </c>
      <c r="Q5" s="9">
        <f>Q6/I6</f>
        <v>0.9946317297567883</v>
      </c>
      <c r="R5" s="9">
        <f>R6/N6</f>
        <v>0.40534121666771333</v>
      </c>
      <c r="S5" s="9">
        <f>S6/O6</f>
        <v>0.5300333174678725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73863.4</v>
      </c>
      <c r="M6" s="12">
        <f>M8+M11+M13+M14+M15+M16+M19+M20+M21+M22+M24+M25+M26+M28+M30+M18+M23+M27</f>
        <v>16292.099999999999</v>
      </c>
      <c r="N6" s="12">
        <f>N8+N11+N13+N14+N15+N16+N19+N20+N21+N22+N24+N25+N26+N28+N30+N18+N23+N27+N29+N12</f>
        <v>124211.40000000001</v>
      </c>
      <c r="O6" s="12">
        <f>O8+O11+O13+O14+O15+O16+O19+O20+O21+O22+O24+O25+O26+O28+O30+O18+O23+O27</f>
        <v>34666.5</v>
      </c>
      <c r="P6" s="12">
        <f>N6-H6</f>
        <v>49563.3</v>
      </c>
      <c r="Q6" s="12">
        <f>O6-I6</f>
        <v>17286.600000000002</v>
      </c>
      <c r="R6" s="12">
        <f>N6-L6</f>
        <v>50348.000000000015</v>
      </c>
      <c r="S6" s="12">
        <f>O6-M6</f>
        <v>18374.4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2" t="s">
        <v>14</v>
      </c>
      <c r="F8" s="62"/>
      <c r="G8" s="62"/>
      <c r="H8" s="14">
        <v>4450.4</v>
      </c>
      <c r="I8" s="14">
        <v>0</v>
      </c>
      <c r="J8" s="14">
        <v>4598.3</v>
      </c>
      <c r="K8" s="14">
        <v>0</v>
      </c>
      <c r="L8" s="14">
        <v>4563.5</v>
      </c>
      <c r="M8" s="14">
        <v>0</v>
      </c>
      <c r="N8" s="14">
        <v>2904.9</v>
      </c>
      <c r="O8" s="14">
        <v>0</v>
      </c>
      <c r="P8" s="54">
        <f aca="true" t="shared" si="0" ref="P8:Q30">N8-H8</f>
        <v>-1545.4999999999995</v>
      </c>
      <c r="Q8" s="54">
        <f t="shared" si="0"/>
        <v>0</v>
      </c>
      <c r="R8" s="54">
        <f>N8-L8</f>
        <v>-1658.6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87"/>
      <c r="F9" s="88"/>
      <c r="G9" s="89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7"/>
      <c r="F10" s="88"/>
      <c r="G10" s="89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2" t="s">
        <v>16</v>
      </c>
      <c r="F11" s="62"/>
      <c r="G11" s="62"/>
      <c r="H11" s="14">
        <v>7144.4</v>
      </c>
      <c r="I11" s="14">
        <v>2945.4</v>
      </c>
      <c r="J11" s="14">
        <v>10339.3</v>
      </c>
      <c r="K11" s="14">
        <v>3326.2</v>
      </c>
      <c r="L11" s="14">
        <v>14036.9</v>
      </c>
      <c r="M11" s="14">
        <v>4495.5</v>
      </c>
      <c r="N11" s="14">
        <v>69845.6</v>
      </c>
      <c r="O11" s="14">
        <v>24068</v>
      </c>
      <c r="P11" s="54">
        <f t="shared" si="0"/>
        <v>62701.200000000004</v>
      </c>
      <c r="Q11" s="54">
        <f t="shared" si="0"/>
        <v>21122.6</v>
      </c>
      <c r="R11" s="54">
        <f t="shared" si="2"/>
        <v>55808.700000000004</v>
      </c>
      <c r="S11" s="54">
        <f t="shared" si="1"/>
        <v>19572.5</v>
      </c>
    </row>
    <row r="12" spans="4:19" s="1" customFormat="1" ht="18" customHeight="1">
      <c r="D12" s="13" t="s">
        <v>69</v>
      </c>
      <c r="E12" s="65" t="s">
        <v>70</v>
      </c>
      <c r="F12" s="66"/>
      <c r="G12" s="67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2" t="s">
        <v>18</v>
      </c>
      <c r="F13" s="62"/>
      <c r="G13" s="62"/>
      <c r="H13" s="14">
        <v>1820.7</v>
      </c>
      <c r="I13" s="14">
        <v>0</v>
      </c>
      <c r="J13" s="14">
        <v>10261.8</v>
      </c>
      <c r="K13" s="14">
        <v>1539.3</v>
      </c>
      <c r="L13" s="14">
        <v>2053.5</v>
      </c>
      <c r="M13" s="14">
        <v>308</v>
      </c>
      <c r="N13" s="14">
        <v>1650.8</v>
      </c>
      <c r="O13" s="14">
        <v>247.6</v>
      </c>
      <c r="P13" s="54">
        <f t="shared" si="0"/>
        <v>-169.9000000000001</v>
      </c>
      <c r="Q13" s="54">
        <f t="shared" si="0"/>
        <v>247.6</v>
      </c>
      <c r="R13" s="54">
        <f t="shared" si="2"/>
        <v>-402.70000000000005</v>
      </c>
      <c r="S13" s="54">
        <f t="shared" si="1"/>
        <v>-60.400000000000006</v>
      </c>
    </row>
    <row r="14" spans="3:19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1209.2</v>
      </c>
      <c r="I14" s="14">
        <v>1209.2</v>
      </c>
      <c r="J14" s="14">
        <v>1126.8</v>
      </c>
      <c r="K14" s="14">
        <v>1126.8</v>
      </c>
      <c r="L14" s="14">
        <v>1132.9</v>
      </c>
      <c r="M14" s="14">
        <v>1132.9</v>
      </c>
      <c r="N14" s="14">
        <v>945.3</v>
      </c>
      <c r="O14" s="14">
        <v>945.3</v>
      </c>
      <c r="P14" s="54">
        <f t="shared" si="0"/>
        <v>-263.9000000000001</v>
      </c>
      <c r="Q14" s="54">
        <f t="shared" si="0"/>
        <v>-263.9000000000001</v>
      </c>
      <c r="R14" s="54">
        <f t="shared" si="2"/>
        <v>-187.60000000000014</v>
      </c>
      <c r="S14" s="54">
        <f t="shared" si="1"/>
        <v>-187.60000000000014</v>
      </c>
    </row>
    <row r="15" spans="3:19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2" t="s">
        <v>24</v>
      </c>
      <c r="F16" s="62"/>
      <c r="G16" s="62"/>
      <c r="H16" s="14">
        <v>287.9</v>
      </c>
      <c r="I16" s="14">
        <v>169.7</v>
      </c>
      <c r="J16" s="14">
        <v>43.5</v>
      </c>
      <c r="K16" s="14">
        <v>22.5</v>
      </c>
      <c r="L16" s="14">
        <v>123.1</v>
      </c>
      <c r="M16" s="14">
        <v>64.7</v>
      </c>
      <c r="N16" s="14">
        <v>33.2</v>
      </c>
      <c r="O16" s="14">
        <v>19.6</v>
      </c>
      <c r="P16" s="54">
        <f t="shared" si="0"/>
        <v>-254.7</v>
      </c>
      <c r="Q16" s="54">
        <f t="shared" si="0"/>
        <v>-150.1</v>
      </c>
      <c r="R16" s="54">
        <f t="shared" si="2"/>
        <v>-89.89999999999999</v>
      </c>
      <c r="S16" s="54">
        <f t="shared" si="1"/>
        <v>-45.1</v>
      </c>
      <c r="T16" s="15"/>
    </row>
    <row r="17" spans="2:19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62.6</v>
      </c>
      <c r="I18" s="14">
        <v>62.6</v>
      </c>
      <c r="J18" s="14">
        <v>388.1</v>
      </c>
      <c r="K18" s="14">
        <v>388.1</v>
      </c>
      <c r="L18" s="14">
        <v>289.2</v>
      </c>
      <c r="M18" s="14">
        <v>289.2</v>
      </c>
      <c r="N18" s="14">
        <v>570</v>
      </c>
      <c r="O18" s="14">
        <v>570</v>
      </c>
      <c r="P18" s="54">
        <f t="shared" si="0"/>
        <v>507.4</v>
      </c>
      <c r="Q18" s="54">
        <f t="shared" si="0"/>
        <v>507.4</v>
      </c>
      <c r="R18" s="54">
        <f>N18-L18</f>
        <v>280.8</v>
      </c>
      <c r="S18" s="54">
        <f>O18-M18</f>
        <v>280.8</v>
      </c>
    </row>
    <row r="19" spans="2:19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5439.1</v>
      </c>
      <c r="I19" s="14">
        <v>0</v>
      </c>
      <c r="J19" s="14">
        <v>4326</v>
      </c>
      <c r="K19" s="14">
        <v>0</v>
      </c>
      <c r="L19" s="14">
        <v>3807.1</v>
      </c>
      <c r="M19" s="14">
        <v>0</v>
      </c>
      <c r="N19" s="14">
        <v>3595.8</v>
      </c>
      <c r="O19" s="14">
        <v>0</v>
      </c>
      <c r="P19" s="54">
        <f t="shared" si="0"/>
        <v>-1843.3000000000002</v>
      </c>
      <c r="Q19" s="54">
        <f t="shared" si="0"/>
        <v>0</v>
      </c>
      <c r="R19" s="54">
        <f t="shared" si="2"/>
        <v>-211.29999999999973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13148.7</v>
      </c>
      <c r="I20" s="14">
        <v>0</v>
      </c>
      <c r="J20" s="14">
        <v>28690.9</v>
      </c>
      <c r="K20" s="14">
        <v>0</v>
      </c>
      <c r="L20" s="14">
        <v>16268.6</v>
      </c>
      <c r="M20" s="14">
        <v>0</v>
      </c>
      <c r="N20" s="14">
        <v>16268.6</v>
      </c>
      <c r="O20" s="14">
        <v>0</v>
      </c>
      <c r="P20" s="54">
        <f t="shared" si="0"/>
        <v>3119.8999999999996</v>
      </c>
      <c r="Q20" s="54">
        <f t="shared" si="0"/>
        <v>0</v>
      </c>
      <c r="R20" s="54">
        <f t="shared" si="2"/>
        <v>0</v>
      </c>
      <c r="S20" s="54">
        <f t="shared" si="1"/>
        <v>0</v>
      </c>
    </row>
    <row r="21" spans="4:19" s="16" customFormat="1" ht="15">
      <c r="D21" s="17" t="s">
        <v>34</v>
      </c>
      <c r="E21" s="68" t="s">
        <v>35</v>
      </c>
      <c r="F21" s="68"/>
      <c r="G21" s="68"/>
      <c r="H21" s="14">
        <v>186.2</v>
      </c>
      <c r="I21" s="14">
        <v>166</v>
      </c>
      <c r="J21" s="14">
        <v>181.7</v>
      </c>
      <c r="K21" s="14">
        <v>166</v>
      </c>
      <c r="L21" s="14">
        <v>471.8</v>
      </c>
      <c r="M21" s="14">
        <v>330.4</v>
      </c>
      <c r="N21" s="14">
        <v>530.7</v>
      </c>
      <c r="O21" s="14">
        <v>326.4</v>
      </c>
      <c r="P21" s="54">
        <f t="shared" si="0"/>
        <v>344.50000000000006</v>
      </c>
      <c r="Q21" s="54">
        <f t="shared" si="0"/>
        <v>160.39999999999998</v>
      </c>
      <c r="R21" s="54">
        <f t="shared" si="2"/>
        <v>58.900000000000034</v>
      </c>
      <c r="S21" s="54">
        <f t="shared" si="1"/>
        <v>-4</v>
      </c>
    </row>
    <row r="22" spans="4:19" s="16" customFormat="1" ht="16.5" customHeight="1">
      <c r="D22" s="17" t="s">
        <v>36</v>
      </c>
      <c r="E22" s="68" t="s">
        <v>37</v>
      </c>
      <c r="F22" s="68"/>
      <c r="G22" s="68"/>
      <c r="H22" s="14">
        <v>26032.7</v>
      </c>
      <c r="I22" s="14">
        <v>12827</v>
      </c>
      <c r="J22" s="14">
        <v>20949.3</v>
      </c>
      <c r="K22" s="14">
        <v>10636.2</v>
      </c>
      <c r="L22" s="14">
        <v>18687.6</v>
      </c>
      <c r="M22" s="14">
        <v>9671.4</v>
      </c>
      <c r="N22" s="14">
        <v>16608.7</v>
      </c>
      <c r="O22" s="14">
        <v>8489.6</v>
      </c>
      <c r="P22" s="54">
        <f t="shared" si="0"/>
        <v>-9424</v>
      </c>
      <c r="Q22" s="54">
        <f t="shared" si="0"/>
        <v>-4337.4</v>
      </c>
      <c r="R22" s="54">
        <f t="shared" si="2"/>
        <v>-2078.899999999998</v>
      </c>
      <c r="S22" s="54">
        <f t="shared" si="1"/>
        <v>-1181.7999999999993</v>
      </c>
    </row>
    <row r="23" spans="4:19" s="16" customFormat="1" ht="16.5" customHeight="1">
      <c r="D23" s="17" t="s">
        <v>38</v>
      </c>
      <c r="E23" s="64" t="s">
        <v>39</v>
      </c>
      <c r="F23" s="64"/>
      <c r="G23" s="64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2770.7</v>
      </c>
      <c r="I24" s="14">
        <v>0</v>
      </c>
      <c r="J24" s="14">
        <v>2827.7</v>
      </c>
      <c r="K24" s="14">
        <v>0</v>
      </c>
      <c r="L24" s="14">
        <v>3880.5</v>
      </c>
      <c r="M24" s="14">
        <v>0</v>
      </c>
      <c r="N24" s="14">
        <v>2881.9</v>
      </c>
      <c r="O24" s="14">
        <v>0</v>
      </c>
      <c r="P24" s="54">
        <f t="shared" si="0"/>
        <v>111.20000000000027</v>
      </c>
      <c r="Q24" s="54">
        <f t="shared" si="0"/>
        <v>0</v>
      </c>
      <c r="R24" s="54">
        <f t="shared" si="2"/>
        <v>-998.5999999999999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10442.2</v>
      </c>
      <c r="I25" s="14">
        <v>0</v>
      </c>
      <c r="J25" s="14">
        <v>8071.4</v>
      </c>
      <c r="K25" s="14">
        <v>0</v>
      </c>
      <c r="L25" s="14">
        <v>7289.7</v>
      </c>
      <c r="M25" s="14">
        <v>0</v>
      </c>
      <c r="N25" s="14">
        <v>7072.3</v>
      </c>
      <c r="O25" s="14">
        <v>0</v>
      </c>
      <c r="P25" s="54">
        <f t="shared" si="0"/>
        <v>-3369.9000000000005</v>
      </c>
      <c r="Q25" s="54">
        <f t="shared" si="0"/>
        <v>0</v>
      </c>
      <c r="R25" s="54">
        <f t="shared" si="2"/>
        <v>-217.39999999999964</v>
      </c>
      <c r="S25" s="54">
        <f t="shared" si="1"/>
        <v>0</v>
      </c>
    </row>
    <row r="26" spans="4:19" s="1" customFormat="1" ht="27" customHeight="1">
      <c r="D26" s="13" t="s">
        <v>44</v>
      </c>
      <c r="E26" s="62" t="s">
        <v>45</v>
      </c>
      <c r="F26" s="62"/>
      <c r="G26" s="62"/>
      <c r="H26" s="14">
        <v>1651.6</v>
      </c>
      <c r="I26" s="14">
        <v>0</v>
      </c>
      <c r="J26" s="14">
        <v>1246.3</v>
      </c>
      <c r="K26" s="14">
        <v>0</v>
      </c>
      <c r="L26" s="14">
        <v>1257.7</v>
      </c>
      <c r="M26" s="14">
        <v>0</v>
      </c>
      <c r="N26" s="14">
        <v>1302.3</v>
      </c>
      <c r="O26" s="14">
        <v>0</v>
      </c>
      <c r="P26" s="54">
        <f t="shared" si="0"/>
        <v>-349.29999999999995</v>
      </c>
      <c r="Q26" s="54">
        <f t="shared" si="0"/>
        <v>0</v>
      </c>
      <c r="R26" s="54">
        <f t="shared" si="2"/>
        <v>44.59999999999991</v>
      </c>
      <c r="S26" s="54">
        <f t="shared" si="1"/>
        <v>0</v>
      </c>
    </row>
    <row r="27" spans="4:19" s="1" customFormat="1" ht="15.75" customHeight="1">
      <c r="D27" s="13" t="s">
        <v>74</v>
      </c>
      <c r="E27" s="62" t="s">
        <v>75</v>
      </c>
      <c r="F27" s="62"/>
      <c r="G27" s="62"/>
      <c r="H27" s="14"/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2" t="s">
        <v>49</v>
      </c>
      <c r="F29" s="62"/>
      <c r="G29" s="62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63" t="s">
        <v>50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6"/>
      <c r="E31" s="86"/>
      <c r="F31" s="86"/>
      <c r="G31" s="86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J3:K3"/>
    <mergeCell ref="L3:M3"/>
    <mergeCell ref="N3:O3"/>
    <mergeCell ref="E10:G10"/>
    <mergeCell ref="E11:G11"/>
    <mergeCell ref="E9:G9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R3:S3"/>
    <mergeCell ref="P3:Q3"/>
    <mergeCell ref="E6:G6"/>
    <mergeCell ref="E15:G15"/>
    <mergeCell ref="E16:G16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44440</v>
      </c>
      <c r="H7" s="25">
        <v>44470</v>
      </c>
      <c r="I7" s="48" t="s">
        <v>63</v>
      </c>
      <c r="J7" s="25">
        <v>44197</v>
      </c>
      <c r="K7" s="25">
        <v>44440</v>
      </c>
      <c r="L7" s="25">
        <v>44470</v>
      </c>
      <c r="M7" s="26" t="s">
        <v>63</v>
      </c>
      <c r="N7" s="26" t="s">
        <v>71</v>
      </c>
      <c r="O7" s="25">
        <v>44197</v>
      </c>
      <c r="P7" s="25">
        <v>44440</v>
      </c>
      <c r="Q7" s="25">
        <v>44470</v>
      </c>
      <c r="R7" s="26" t="s">
        <v>63</v>
      </c>
      <c r="S7" s="26" t="s">
        <v>71</v>
      </c>
      <c r="T7" s="25">
        <v>44197</v>
      </c>
      <c r="U7" s="25">
        <v>44440</v>
      </c>
      <c r="V7" s="25">
        <v>44470</v>
      </c>
      <c r="W7" s="26" t="s">
        <v>63</v>
      </c>
      <c r="X7" s="26" t="s">
        <v>71</v>
      </c>
      <c r="Y7" s="25">
        <v>44197</v>
      </c>
      <c r="Z7" s="25">
        <v>44440</v>
      </c>
      <c r="AA7" s="25">
        <v>44470</v>
      </c>
      <c r="AB7" s="26" t="s">
        <v>63</v>
      </c>
      <c r="AC7" s="26" t="s">
        <v>71</v>
      </c>
      <c r="AD7" s="25">
        <v>44197</v>
      </c>
      <c r="AE7" s="25">
        <v>44440</v>
      </c>
      <c r="AF7" s="25">
        <v>44470</v>
      </c>
      <c r="AG7" s="26" t="s">
        <v>63</v>
      </c>
      <c r="AH7" s="26" t="s">
        <v>71</v>
      </c>
      <c r="AI7" s="25">
        <v>44197</v>
      </c>
      <c r="AJ7" s="25">
        <v>44440</v>
      </c>
      <c r="AK7" s="25">
        <v>44470</v>
      </c>
      <c r="AL7" s="26" t="s">
        <v>63</v>
      </c>
      <c r="AM7" s="26" t="s">
        <v>71</v>
      </c>
      <c r="AN7" s="25">
        <v>44197</v>
      </c>
      <c r="AO7" s="25">
        <v>44440</v>
      </c>
      <c r="AP7" s="25">
        <v>44470</v>
      </c>
      <c r="AQ7" s="26" t="s">
        <v>63</v>
      </c>
      <c r="AR7" s="26" t="s">
        <v>71</v>
      </c>
      <c r="AS7" s="25">
        <v>44197</v>
      </c>
      <c r="AT7" s="25">
        <v>44440</v>
      </c>
      <c r="AU7" s="25">
        <v>44470</v>
      </c>
      <c r="AV7" s="26" t="s">
        <v>63</v>
      </c>
      <c r="AW7" s="26" t="s">
        <v>71</v>
      </c>
      <c r="AX7" s="25">
        <v>44197</v>
      </c>
      <c r="AY7" s="25">
        <v>44440</v>
      </c>
      <c r="AZ7" s="25">
        <v>44470</v>
      </c>
      <c r="BA7" s="26" t="s">
        <v>63</v>
      </c>
      <c r="BB7" s="26" t="s">
        <v>71</v>
      </c>
      <c r="BC7" s="25">
        <v>44197</v>
      </c>
      <c r="BD7" s="25">
        <v>44440</v>
      </c>
      <c r="BE7" s="25">
        <v>44470</v>
      </c>
      <c r="BF7" s="26" t="s">
        <v>63</v>
      </c>
      <c r="BG7" s="26" t="s">
        <v>71</v>
      </c>
      <c r="BH7" s="25">
        <v>44197</v>
      </c>
      <c r="BI7" s="25">
        <v>44440</v>
      </c>
      <c r="BJ7" s="25">
        <v>44470</v>
      </c>
      <c r="BK7" s="26" t="s">
        <v>63</v>
      </c>
      <c r="BL7" s="26" t="s">
        <v>71</v>
      </c>
      <c r="BM7" s="25">
        <v>44197</v>
      </c>
      <c r="BN7" s="25">
        <v>44440</v>
      </c>
      <c r="BO7" s="25">
        <v>44470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-2.3418131057196727</v>
      </c>
      <c r="N8" s="31"/>
      <c r="O8" s="30"/>
      <c r="P8" s="30"/>
      <c r="Q8" s="30"/>
      <c r="R8" s="31">
        <f>R9/O9%</f>
        <v>-14.181746656176236</v>
      </c>
      <c r="S8" s="31"/>
      <c r="T8" s="30"/>
      <c r="U8" s="30"/>
      <c r="V8" s="30"/>
      <c r="W8" s="31">
        <f>W9/T9%</f>
        <v>-19.66068613467459</v>
      </c>
      <c r="X8" s="31"/>
      <c r="Y8" s="30"/>
      <c r="Z8" s="30"/>
      <c r="AA8" s="30"/>
      <c r="AB8" s="31">
        <f>AB9/Y9%</f>
        <v>-34.400572831423894</v>
      </c>
      <c r="AC8" s="31"/>
      <c r="AD8" s="30"/>
      <c r="AE8" s="30"/>
      <c r="AF8" s="30"/>
      <c r="AG8" s="31">
        <f>AG9/AD9%</f>
        <v>-34.99930584478689</v>
      </c>
      <c r="AH8" s="31"/>
      <c r="AI8" s="30"/>
      <c r="AJ8" s="30"/>
      <c r="AK8" s="30"/>
      <c r="AL8" s="31">
        <f>AL9/AI9%</f>
        <v>-19.8618080550666</v>
      </c>
      <c r="AM8" s="31"/>
      <c r="AN8" s="30"/>
      <c r="AO8" s="30"/>
      <c r="AP8" s="30"/>
      <c r="AQ8" s="31">
        <f>AQ9/AN9%</f>
        <v>-25.140396855110456</v>
      </c>
      <c r="AR8" s="31"/>
      <c r="AS8" s="30"/>
      <c r="AT8" s="30"/>
      <c r="AU8" s="30"/>
      <c r="AV8" s="31">
        <f>AV9/AS9%</f>
        <v>-61.835399232366456</v>
      </c>
      <c r="AW8" s="31"/>
      <c r="AX8" s="30"/>
      <c r="AY8" s="30"/>
      <c r="AZ8" s="30"/>
      <c r="BA8" s="31">
        <f>BA9/AX9%</f>
        <v>-37.785678009141684</v>
      </c>
      <c r="BB8" s="31"/>
      <c r="BC8" s="30"/>
      <c r="BD8" s="30"/>
      <c r="BE8" s="30"/>
      <c r="BF8" s="31">
        <f>BF9/BC9%</f>
        <v>-8.387172559614704</v>
      </c>
      <c r="BG8" s="31"/>
      <c r="BH8" s="30"/>
      <c r="BI8" s="30"/>
      <c r="BJ8" s="30"/>
      <c r="BK8" s="31">
        <f>BK9/BH9%</f>
        <v>1383.8946780796427</v>
      </c>
      <c r="BL8" s="31"/>
      <c r="BM8" s="30"/>
      <c r="BN8" s="30"/>
      <c r="BO8" s="30"/>
      <c r="BP8" s="31">
        <f>BP9/BM9%</f>
        <v>-37.304075235109714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73850.90000000001</v>
      </c>
      <c r="H9" s="50">
        <f>H10+H11+H13+H14+H15+H16+H17+H18+H19+H20+H22+H23+H24+H25+H26+H27+H28+H29+H30</f>
        <v>124197.49999999999</v>
      </c>
      <c r="I9" s="50">
        <f>I10+I11+I13+I14+I15+I16+I17+I18+I19+I20+I22+I23+I24+I25+I26+I27+I28+I29+I30</f>
        <v>49549.69999999998</v>
      </c>
      <c r="J9" s="33">
        <f>SUM(J10:J28)+J29+J30</f>
        <v>41262.9</v>
      </c>
      <c r="K9" s="33">
        <f>SUM(K10:K28)+K29+K30</f>
        <v>46503.9</v>
      </c>
      <c r="L9" s="33">
        <f>SUM(L10:L28)+L29+L30</f>
        <v>40296.6</v>
      </c>
      <c r="M9" s="34">
        <f>L9-J9</f>
        <v>-966.3000000000029</v>
      </c>
      <c r="N9" s="34">
        <f>L9-K9</f>
        <v>-6207.300000000003</v>
      </c>
      <c r="O9" s="33">
        <f>SUM(O10:O28)+O29</f>
        <v>3050.4</v>
      </c>
      <c r="P9" s="33">
        <f>SUM(P10:P28)+P29</f>
        <v>2845</v>
      </c>
      <c r="Q9" s="33">
        <f>SUM(Q10:Q28)+Q29</f>
        <v>2617.8</v>
      </c>
      <c r="R9" s="34">
        <f>Q9-O9</f>
        <v>-432.5999999999999</v>
      </c>
      <c r="S9" s="34">
        <f>Q9-P9</f>
        <v>-227.19999999999982</v>
      </c>
      <c r="T9" s="33">
        <f>SUM(T10:T28)+T29</f>
        <v>3996.3</v>
      </c>
      <c r="U9" s="33">
        <f>SUM(U10:U28)+U29</f>
        <v>3301.6</v>
      </c>
      <c r="V9" s="33">
        <f>SUM(V10:V28)+V29</f>
        <v>3210.5999999999995</v>
      </c>
      <c r="W9" s="34">
        <f>V9-T9</f>
        <v>-785.7000000000007</v>
      </c>
      <c r="X9" s="34">
        <f>V9-U9</f>
        <v>-91.00000000000045</v>
      </c>
      <c r="Y9" s="33">
        <f>SUM(Y10:Y28)+Y29</f>
        <v>1955.1999999999998</v>
      </c>
      <c r="Z9" s="33">
        <f>SUM(Z10:Z28)+Z29</f>
        <v>1466.4</v>
      </c>
      <c r="AA9" s="33">
        <f>SUM(AA10:AA28)+AA29</f>
        <v>1282.6</v>
      </c>
      <c r="AB9" s="34">
        <f>AA9-Y9</f>
        <v>-672.5999999999999</v>
      </c>
      <c r="AC9" s="34">
        <f>AA9-Z9</f>
        <v>-183.80000000000018</v>
      </c>
      <c r="AD9" s="33">
        <f>SUM(AD10:AD28)+AD29</f>
        <v>1440.6</v>
      </c>
      <c r="AE9" s="33">
        <f>SUM(AE10:AE28)+AE29</f>
        <v>1047</v>
      </c>
      <c r="AF9" s="33">
        <f>SUM(AF10:AF28)+AF29</f>
        <v>936.4</v>
      </c>
      <c r="AG9" s="34">
        <f>AF9-AD9</f>
        <v>-504.19999999999993</v>
      </c>
      <c r="AH9" s="34">
        <f>AF9-AE9</f>
        <v>-110.60000000000002</v>
      </c>
      <c r="AI9" s="33">
        <f>SUM(AI10:AI28)+AI29</f>
        <v>3806.3</v>
      </c>
      <c r="AJ9" s="33">
        <f>SUM(AJ10:AJ28)+AJ29</f>
        <v>4230.6</v>
      </c>
      <c r="AK9" s="33">
        <f>SUM(AK10:AK28)+AK29</f>
        <v>3050.3</v>
      </c>
      <c r="AL9" s="34">
        <f>AK9-AI9</f>
        <v>-756</v>
      </c>
      <c r="AM9" s="34">
        <f>AK9-AJ9</f>
        <v>-1180.3000000000002</v>
      </c>
      <c r="AN9" s="33">
        <f>SUM(AN10:AN28)</f>
        <v>2136.8</v>
      </c>
      <c r="AO9" s="33">
        <f>SUM(AO10:AO28)</f>
        <v>2266.7</v>
      </c>
      <c r="AP9" s="33">
        <f>SUM(AP10:AP28)</f>
        <v>1599.6</v>
      </c>
      <c r="AQ9" s="34">
        <f>AP9-AN9</f>
        <v>-537.2000000000003</v>
      </c>
      <c r="AR9" s="34">
        <f>AP9-AO9</f>
        <v>-667.0999999999999</v>
      </c>
      <c r="AS9" s="33">
        <f>SUM(AS10:AS28)+AS29</f>
        <v>3178.6</v>
      </c>
      <c r="AT9" s="33">
        <f>SUM(AT10:AT28)+AT29</f>
        <v>1237.4</v>
      </c>
      <c r="AU9" s="33">
        <f>SUM(AU10:AU28)+AU29</f>
        <v>1213.1</v>
      </c>
      <c r="AV9" s="34">
        <f>AU9-AS9</f>
        <v>-1965.5</v>
      </c>
      <c r="AW9" s="34">
        <f>AU9-AT9</f>
        <v>-24.300000000000182</v>
      </c>
      <c r="AX9" s="33">
        <f>SUM(AX10:AX28)+AX29</f>
        <v>4331.8</v>
      </c>
      <c r="AY9" s="33">
        <f>SUM(AY10:AY28)+AY29</f>
        <v>2891.4</v>
      </c>
      <c r="AZ9" s="33">
        <f>SUM(AZ10:AZ28)+AZ29</f>
        <v>2695.0000000000005</v>
      </c>
      <c r="BA9" s="34">
        <f>AZ9-AX9</f>
        <v>-1636.7999999999997</v>
      </c>
      <c r="BB9" s="34">
        <f>AZ9-AY9</f>
        <v>-196.39999999999964</v>
      </c>
      <c r="BC9" s="33">
        <f>SUM(BC10:BC28)+BC29</f>
        <v>851.3</v>
      </c>
      <c r="BD9" s="33">
        <f>SUM(BD10:BD28)+BD29</f>
        <v>845.5000000000001</v>
      </c>
      <c r="BE9" s="33">
        <f>SUM(BE10:BE28)+BE29</f>
        <v>779.9</v>
      </c>
      <c r="BF9" s="34">
        <f>BE9-BC9</f>
        <v>-71.39999999999998</v>
      </c>
      <c r="BG9" s="34">
        <f>BE9-BD9</f>
        <v>-65.60000000000014</v>
      </c>
      <c r="BH9" s="33">
        <f>SUM(BH10:BH28)+BH29</f>
        <v>4299.2</v>
      </c>
      <c r="BI9" s="33">
        <f>SUM(BI10:BI28)+BI29</f>
        <v>3661.1</v>
      </c>
      <c r="BJ9" s="33">
        <f>SUM(BJ10:BJ28)+BJ29</f>
        <v>63795.59999999999</v>
      </c>
      <c r="BK9" s="34">
        <f>BJ9-BH9</f>
        <v>59496.399999999994</v>
      </c>
      <c r="BL9" s="34">
        <f>BJ9-BI9</f>
        <v>60134.49999999999</v>
      </c>
      <c r="BM9" s="33">
        <f>SUM(BM10:BM28)+BM29</f>
        <v>4338.4</v>
      </c>
      <c r="BN9" s="33">
        <f>SUM(BN10:BN28)+BN29</f>
        <v>3554.2999999999997</v>
      </c>
      <c r="BO9" s="33">
        <f>SUM(BO10:BO28)+BO29</f>
        <v>2720</v>
      </c>
      <c r="BP9" s="34">
        <f>BO9-BM9</f>
        <v>-1618.3999999999996</v>
      </c>
      <c r="BQ9" s="34">
        <f>BO9-BN9</f>
        <v>-834.2999999999997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4563.499999999999</v>
      </c>
      <c r="H10" s="51">
        <f t="shared" si="0"/>
        <v>2904.7999999999997</v>
      </c>
      <c r="I10" s="51">
        <f t="shared" si="0"/>
        <v>-1545.4999999999995</v>
      </c>
      <c r="J10" s="36">
        <v>1791.1</v>
      </c>
      <c r="K10" s="36">
        <v>3161.1</v>
      </c>
      <c r="L10" s="36">
        <v>2246.4</v>
      </c>
      <c r="M10" s="34">
        <f aca="true" t="shared" si="1" ref="M10:M29">L10-J10</f>
        <v>455.3000000000002</v>
      </c>
      <c r="N10" s="34">
        <f aca="true" t="shared" si="2" ref="N10:N29">L10-K10</f>
        <v>-914.6999999999998</v>
      </c>
      <c r="O10" s="36"/>
      <c r="P10" s="36">
        <v>144.4</v>
      </c>
      <c r="Q10" s="36">
        <v>144.4</v>
      </c>
      <c r="R10" s="34">
        <f aca="true" t="shared" si="3" ref="R10:R29">Q10-O10</f>
        <v>144.4</v>
      </c>
      <c r="S10" s="34">
        <f aca="true" t="shared" si="4" ref="S10:S29">Q10-P10</f>
        <v>0</v>
      </c>
      <c r="T10" s="36"/>
      <c r="U10" s="36">
        <v>1.5</v>
      </c>
      <c r="V10" s="36">
        <v>0.7</v>
      </c>
      <c r="W10" s="34">
        <f aca="true" t="shared" si="5" ref="W10:W29">V10-T10</f>
        <v>0.7</v>
      </c>
      <c r="X10" s="34">
        <f aca="true" t="shared" si="6" ref="X10:X29">V10-U10</f>
        <v>-0.8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743.9</v>
      </c>
      <c r="AK10" s="36"/>
      <c r="AL10" s="34">
        <f aca="true" t="shared" si="11" ref="AL10:AL29">AK10-AI10</f>
        <v>-357.7</v>
      </c>
      <c r="AM10" s="34">
        <f aca="true" t="shared" si="12" ref="AM10:AM29">AK10-AJ10</f>
        <v>-743.9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177.2</v>
      </c>
      <c r="AZ10" s="36">
        <v>177.2</v>
      </c>
      <c r="BA10" s="34">
        <f aca="true" t="shared" si="17" ref="BA10:BA29">AZ10-AX10</f>
        <v>-353.59999999999997</v>
      </c>
      <c r="BB10" s="34">
        <f aca="true" t="shared" si="18" ref="BB10:BB29">AZ10-AY10</f>
        <v>0</v>
      </c>
      <c r="BC10" s="36"/>
      <c r="BD10" s="36">
        <v>176.4</v>
      </c>
      <c r="BE10" s="36">
        <v>176.4</v>
      </c>
      <c r="BF10" s="34">
        <f aca="true" t="shared" si="19" ref="BF10:BF29">BE10-BC10</f>
        <v>176.4</v>
      </c>
      <c r="BG10" s="34">
        <f aca="true" t="shared" si="20" ref="BG10:BG29">BE10-BD10</f>
        <v>0</v>
      </c>
      <c r="BH10" s="36">
        <v>3.9</v>
      </c>
      <c r="BI10" s="36">
        <v>11.9</v>
      </c>
      <c r="BJ10" s="36">
        <v>12.6</v>
      </c>
      <c r="BK10" s="34">
        <f aca="true" t="shared" si="21" ref="BK10:BK29">BJ10-BH10</f>
        <v>8.7</v>
      </c>
      <c r="BL10" s="34">
        <f aca="true" t="shared" si="22" ref="BL10:BL29">BJ10-BI10</f>
        <v>0.6999999999999993</v>
      </c>
      <c r="BM10" s="36">
        <v>9.5</v>
      </c>
      <c r="BN10" s="36">
        <v>8</v>
      </c>
      <c r="BO10" s="36">
        <v>8</v>
      </c>
      <c r="BP10" s="34">
        <f aca="true" t="shared" si="23" ref="BP10:BP29">BO10-BM10</f>
        <v>-1.5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7144.299999999999</v>
      </c>
      <c r="G11" s="51">
        <f t="shared" si="0"/>
        <v>14036.800000000001</v>
      </c>
      <c r="H11" s="51">
        <f t="shared" si="0"/>
        <v>69845.5</v>
      </c>
      <c r="I11" s="51">
        <f t="shared" si="0"/>
        <v>62701.2</v>
      </c>
      <c r="J11" s="36">
        <v>3152.6</v>
      </c>
      <c r="K11" s="36">
        <v>9089.9</v>
      </c>
      <c r="L11" s="36">
        <v>5650.4</v>
      </c>
      <c r="M11" s="34">
        <f>L11-J11</f>
        <v>2497.7999999999997</v>
      </c>
      <c r="N11" s="34">
        <f t="shared" si="2"/>
        <v>-3439.5</v>
      </c>
      <c r="O11" s="36">
        <v>184.4</v>
      </c>
      <c r="P11" s="36">
        <v>238.6</v>
      </c>
      <c r="Q11" s="36">
        <v>155.5</v>
      </c>
      <c r="R11" s="34">
        <f t="shared" si="3"/>
        <v>-28.900000000000006</v>
      </c>
      <c r="S11" s="34">
        <f t="shared" si="4"/>
        <v>-83.1</v>
      </c>
      <c r="T11" s="36">
        <v>273.6</v>
      </c>
      <c r="U11" s="36">
        <v>727.1</v>
      </c>
      <c r="V11" s="36">
        <v>706.8</v>
      </c>
      <c r="W11" s="34">
        <f t="shared" si="5"/>
        <v>433.19999999999993</v>
      </c>
      <c r="X11" s="34">
        <f t="shared" si="6"/>
        <v>-20.300000000000068</v>
      </c>
      <c r="Y11" s="36">
        <v>521.9</v>
      </c>
      <c r="Z11" s="36">
        <v>522</v>
      </c>
      <c r="AA11" s="36">
        <v>382.2</v>
      </c>
      <c r="AB11" s="34">
        <f t="shared" si="7"/>
        <v>-139.7</v>
      </c>
      <c r="AC11" s="34">
        <f t="shared" si="8"/>
        <v>-139.8</v>
      </c>
      <c r="AD11" s="36">
        <v>293.8</v>
      </c>
      <c r="AE11" s="36">
        <v>222.7</v>
      </c>
      <c r="AF11" s="36">
        <v>195.2</v>
      </c>
      <c r="AG11" s="34">
        <f t="shared" si="9"/>
        <v>-98.60000000000002</v>
      </c>
      <c r="AH11" s="34">
        <f t="shared" si="10"/>
        <v>-27.5</v>
      </c>
      <c r="AI11" s="36">
        <v>233.9</v>
      </c>
      <c r="AJ11" s="36">
        <v>345.7</v>
      </c>
      <c r="AK11" s="36">
        <v>65.4</v>
      </c>
      <c r="AL11" s="34">
        <f t="shared" si="11"/>
        <v>-168.5</v>
      </c>
      <c r="AM11" s="34">
        <f t="shared" si="12"/>
        <v>-280.29999999999995</v>
      </c>
      <c r="AN11" s="36">
        <v>468.6</v>
      </c>
      <c r="AO11" s="36">
        <v>394.8</v>
      </c>
      <c r="AP11" s="36">
        <v>341.1</v>
      </c>
      <c r="AQ11" s="34">
        <f t="shared" si="13"/>
        <v>-127.5</v>
      </c>
      <c r="AR11" s="34">
        <f t="shared" si="14"/>
        <v>-53.69999999999999</v>
      </c>
      <c r="AS11" s="36">
        <v>172.2</v>
      </c>
      <c r="AT11" s="36">
        <v>237.5</v>
      </c>
      <c r="AU11" s="36">
        <v>231.6</v>
      </c>
      <c r="AV11" s="34">
        <f t="shared" si="15"/>
        <v>59.400000000000006</v>
      </c>
      <c r="AW11" s="34">
        <f t="shared" si="16"/>
        <v>-5.900000000000006</v>
      </c>
      <c r="AX11" s="36">
        <v>343.4</v>
      </c>
      <c r="AY11" s="36">
        <v>370.5</v>
      </c>
      <c r="AZ11" s="36">
        <v>200.3</v>
      </c>
      <c r="BA11" s="34">
        <f t="shared" si="17"/>
        <v>-143.09999999999997</v>
      </c>
      <c r="BB11" s="34">
        <f t="shared" si="18"/>
        <v>-170.2</v>
      </c>
      <c r="BC11" s="36">
        <v>138.5</v>
      </c>
      <c r="BD11" s="36">
        <v>142.4</v>
      </c>
      <c r="BE11" s="36">
        <v>90.3</v>
      </c>
      <c r="BF11" s="34">
        <f t="shared" si="19"/>
        <v>-48.2</v>
      </c>
      <c r="BG11" s="34">
        <f t="shared" si="20"/>
        <v>-52.10000000000001</v>
      </c>
      <c r="BH11" s="36">
        <v>811.9</v>
      </c>
      <c r="BI11" s="36">
        <v>1102.1</v>
      </c>
      <c r="BJ11" s="36">
        <v>61519.1</v>
      </c>
      <c r="BK11" s="34">
        <f t="shared" si="21"/>
        <v>60707.2</v>
      </c>
      <c r="BL11" s="34">
        <f t="shared" si="22"/>
        <v>60417</v>
      </c>
      <c r="BM11" s="36">
        <v>549.5</v>
      </c>
      <c r="BN11" s="36">
        <v>643.5</v>
      </c>
      <c r="BO11" s="36">
        <v>307.6</v>
      </c>
      <c r="BP11" s="34">
        <f t="shared" si="23"/>
        <v>-241.89999999999998</v>
      </c>
      <c r="BQ11" s="34">
        <f t="shared" si="24"/>
        <v>-335.9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1819.3</v>
      </c>
      <c r="G13" s="51">
        <f t="shared" si="0"/>
        <v>2040.8999999999999</v>
      </c>
      <c r="H13" s="51">
        <f t="shared" si="0"/>
        <v>1636.9999999999998</v>
      </c>
      <c r="I13" s="51">
        <f t="shared" si="0"/>
        <v>-182.3</v>
      </c>
      <c r="J13" s="36">
        <v>1382.5</v>
      </c>
      <c r="K13" s="36">
        <v>916.4</v>
      </c>
      <c r="L13" s="36">
        <v>665.9</v>
      </c>
      <c r="M13" s="34">
        <f t="shared" si="1"/>
        <v>-716.6</v>
      </c>
      <c r="N13" s="34">
        <f t="shared" si="2"/>
        <v>-250.5</v>
      </c>
      <c r="O13" s="36">
        <v>1.3</v>
      </c>
      <c r="P13" s="36">
        <v>11.2</v>
      </c>
      <c r="Q13" s="36">
        <v>12.5</v>
      </c>
      <c r="R13" s="34">
        <f t="shared" si="3"/>
        <v>11.2</v>
      </c>
      <c r="S13" s="34">
        <f t="shared" si="4"/>
        <v>1.3000000000000007</v>
      </c>
      <c r="T13" s="36">
        <v>26.5</v>
      </c>
      <c r="U13" s="36">
        <v>29</v>
      </c>
      <c r="V13" s="36">
        <v>35.8</v>
      </c>
      <c r="W13" s="34">
        <f t="shared" si="5"/>
        <v>9.299999999999997</v>
      </c>
      <c r="X13" s="34">
        <f t="shared" si="6"/>
        <v>6.799999999999997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38.6</v>
      </c>
      <c r="AF13" s="36">
        <v>45.7</v>
      </c>
      <c r="AG13" s="34">
        <f t="shared" si="9"/>
        <v>40.6</v>
      </c>
      <c r="AH13" s="34">
        <f t="shared" si="10"/>
        <v>7.100000000000001</v>
      </c>
      <c r="AI13" s="36">
        <v>92.1</v>
      </c>
      <c r="AJ13" s="36">
        <v>582.4</v>
      </c>
      <c r="AK13" s="36">
        <v>697.9</v>
      </c>
      <c r="AL13" s="34">
        <f t="shared" si="11"/>
        <v>605.8</v>
      </c>
      <c r="AM13" s="34">
        <f t="shared" si="12"/>
        <v>115.5</v>
      </c>
      <c r="AN13" s="36">
        <v>2</v>
      </c>
      <c r="AO13" s="36">
        <v>30.4</v>
      </c>
      <c r="AP13" s="36">
        <v>28.4</v>
      </c>
      <c r="AQ13" s="34">
        <f t="shared" si="13"/>
        <v>26.4</v>
      </c>
      <c r="AR13" s="34">
        <f t="shared" si="14"/>
        <v>-2</v>
      </c>
      <c r="AS13" s="36"/>
      <c r="AT13" s="36">
        <v>4.3</v>
      </c>
      <c r="AU13" s="36">
        <v>4.3</v>
      </c>
      <c r="AV13" s="34">
        <f t="shared" si="15"/>
        <v>4.3</v>
      </c>
      <c r="AW13" s="34">
        <f t="shared" si="16"/>
        <v>0</v>
      </c>
      <c r="AX13" s="36">
        <v>87.9</v>
      </c>
      <c r="AY13" s="36">
        <v>10.2</v>
      </c>
      <c r="AZ13" s="36">
        <v>8.5</v>
      </c>
      <c r="BA13" s="34">
        <f t="shared" si="17"/>
        <v>-79.4</v>
      </c>
      <c r="BB13" s="34">
        <f t="shared" si="18"/>
        <v>-1.6999999999999993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73.8</v>
      </c>
      <c r="BJ13" s="36">
        <v>25.3</v>
      </c>
      <c r="BK13" s="34">
        <f t="shared" si="21"/>
        <v>-169.6</v>
      </c>
      <c r="BL13" s="34">
        <f t="shared" si="22"/>
        <v>-48.5</v>
      </c>
      <c r="BM13" s="36">
        <v>25.8</v>
      </c>
      <c r="BN13" s="36">
        <v>344.5</v>
      </c>
      <c r="BO13" s="36">
        <v>112.6</v>
      </c>
      <c r="BP13" s="34">
        <f t="shared" si="23"/>
        <v>86.8</v>
      </c>
      <c r="BQ13" s="34">
        <f t="shared" si="24"/>
        <v>-231.9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1209.0999999999997</v>
      </c>
      <c r="G14" s="51">
        <f t="shared" si="0"/>
        <v>1132.8</v>
      </c>
      <c r="H14" s="51">
        <f t="shared" si="0"/>
        <v>945.3</v>
      </c>
      <c r="I14" s="51">
        <f t="shared" si="0"/>
        <v>-263.80000000000007</v>
      </c>
      <c r="J14" s="36">
        <v>991.2</v>
      </c>
      <c r="K14" s="36">
        <v>958.8</v>
      </c>
      <c r="L14" s="36">
        <v>819.1</v>
      </c>
      <c r="M14" s="34">
        <f t="shared" si="1"/>
        <v>-172.10000000000002</v>
      </c>
      <c r="N14" s="34">
        <f t="shared" si="2"/>
        <v>-139.69999999999993</v>
      </c>
      <c r="O14" s="36">
        <v>2.4</v>
      </c>
      <c r="P14" s="36">
        <v>6.6</v>
      </c>
      <c r="Q14" s="36">
        <v>1.2</v>
      </c>
      <c r="R14" s="34">
        <f t="shared" si="3"/>
        <v>-1.2</v>
      </c>
      <c r="S14" s="34">
        <f t="shared" si="4"/>
        <v>-5.3999999999999995</v>
      </c>
      <c r="T14" s="36">
        <v>40.7</v>
      </c>
      <c r="U14" s="36">
        <v>21</v>
      </c>
      <c r="V14" s="36">
        <v>6.8</v>
      </c>
      <c r="W14" s="34">
        <f t="shared" si="5"/>
        <v>-33.900000000000006</v>
      </c>
      <c r="X14" s="34">
        <f t="shared" si="6"/>
        <v>-14.2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2.5</v>
      </c>
      <c r="AF14" s="36">
        <v>2</v>
      </c>
      <c r="AG14" s="34">
        <f t="shared" si="9"/>
        <v>-3.5</v>
      </c>
      <c r="AH14" s="34">
        <f t="shared" si="10"/>
        <v>-0.5</v>
      </c>
      <c r="AI14" s="36">
        <v>14.3</v>
      </c>
      <c r="AJ14" s="36">
        <v>16</v>
      </c>
      <c r="AK14" s="36">
        <v>20</v>
      </c>
      <c r="AL14" s="34">
        <f t="shared" si="11"/>
        <v>5.699999999999999</v>
      </c>
      <c r="AM14" s="34">
        <f t="shared" si="12"/>
        <v>4</v>
      </c>
      <c r="AN14" s="36">
        <v>10.6</v>
      </c>
      <c r="AO14" s="36">
        <v>9.4</v>
      </c>
      <c r="AP14" s="36">
        <v>9.7</v>
      </c>
      <c r="AQ14" s="34">
        <f t="shared" si="13"/>
        <v>-0.9000000000000004</v>
      </c>
      <c r="AR14" s="34">
        <f t="shared" si="14"/>
        <v>0.29999999999999893</v>
      </c>
      <c r="AS14" s="36">
        <v>26.8</v>
      </c>
      <c r="AT14" s="36">
        <v>20.8</v>
      </c>
      <c r="AU14" s="36">
        <v>20.8</v>
      </c>
      <c r="AV14" s="34">
        <f t="shared" si="15"/>
        <v>-6</v>
      </c>
      <c r="AW14" s="34">
        <f t="shared" si="16"/>
        <v>0</v>
      </c>
      <c r="AX14" s="36">
        <v>10.1</v>
      </c>
      <c r="AY14" s="36">
        <v>2.9</v>
      </c>
      <c r="AZ14" s="36">
        <v>3.3</v>
      </c>
      <c r="BA14" s="34">
        <f t="shared" si="17"/>
        <v>-6.8</v>
      </c>
      <c r="BB14" s="34">
        <f t="shared" si="18"/>
        <v>0.3999999999999999</v>
      </c>
      <c r="BC14" s="36">
        <v>7.5</v>
      </c>
      <c r="BD14" s="36">
        <v>5.3</v>
      </c>
      <c r="BE14" s="36">
        <v>3.5</v>
      </c>
      <c r="BF14" s="34">
        <f t="shared" si="19"/>
        <v>-4</v>
      </c>
      <c r="BG14" s="34">
        <f t="shared" si="20"/>
        <v>-1.7999999999999998</v>
      </c>
      <c r="BH14" s="36">
        <v>67</v>
      </c>
      <c r="BI14" s="36">
        <v>59.3</v>
      </c>
      <c r="BJ14" s="36">
        <v>40.1</v>
      </c>
      <c r="BK14" s="34">
        <f t="shared" si="21"/>
        <v>-26.9</v>
      </c>
      <c r="BL14" s="34">
        <f t="shared" si="22"/>
        <v>-19.199999999999996</v>
      </c>
      <c r="BM14" s="36">
        <v>33</v>
      </c>
      <c r="BN14" s="36">
        <v>30.2</v>
      </c>
      <c r="BO14" s="36">
        <v>18.8</v>
      </c>
      <c r="BP14" s="34">
        <f t="shared" si="23"/>
        <v>-14.2</v>
      </c>
      <c r="BQ14" s="34">
        <f t="shared" si="24"/>
        <v>-11.399999999999999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288</v>
      </c>
      <c r="G16" s="51">
        <f t="shared" si="0"/>
        <v>123.1</v>
      </c>
      <c r="H16" s="51">
        <f t="shared" si="0"/>
        <v>33.2</v>
      </c>
      <c r="I16" s="51">
        <f t="shared" si="0"/>
        <v>-254.79999999999998</v>
      </c>
      <c r="J16" s="36">
        <v>0.1</v>
      </c>
      <c r="K16" s="36">
        <v>61.1</v>
      </c>
      <c r="L16" s="36"/>
      <c r="M16" s="34">
        <f t="shared" si="1"/>
        <v>-0.1</v>
      </c>
      <c r="N16" s="34">
        <f t="shared" si="2"/>
        <v>-61.1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>
        <v>2.9</v>
      </c>
      <c r="AF16" s="36">
        <v>1.5</v>
      </c>
      <c r="AG16" s="34">
        <f t="shared" si="9"/>
        <v>1.5</v>
      </c>
      <c r="AH16" s="34">
        <f t="shared" si="10"/>
        <v>-1.4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26.8</v>
      </c>
      <c r="AP16" s="36">
        <v>26.8</v>
      </c>
      <c r="AQ16" s="34">
        <f t="shared" si="13"/>
        <v>26.8</v>
      </c>
      <c r="AR16" s="34">
        <f t="shared" si="14"/>
        <v>0</v>
      </c>
      <c r="AS16" s="36">
        <v>252.7</v>
      </c>
      <c r="AT16" s="36">
        <v>1.8</v>
      </c>
      <c r="AU16" s="36">
        <v>1.9</v>
      </c>
      <c r="AV16" s="34">
        <f t="shared" si="15"/>
        <v>-250.79999999999998</v>
      </c>
      <c r="AW16" s="34">
        <f t="shared" si="16"/>
        <v>0.09999999999999987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</v>
      </c>
      <c r="BP16" s="34">
        <f t="shared" si="23"/>
        <v>-27.5</v>
      </c>
      <c r="BQ16" s="34">
        <f t="shared" si="24"/>
        <v>-27.5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289.1000000000001</v>
      </c>
      <c r="H18" s="51">
        <f t="shared" si="0"/>
        <v>570.0999999999998</v>
      </c>
      <c r="I18" s="51">
        <f t="shared" si="0"/>
        <v>507.4999999999999</v>
      </c>
      <c r="J18" s="38">
        <v>43.1</v>
      </c>
      <c r="K18" s="38">
        <v>153.3</v>
      </c>
      <c r="L18" s="38">
        <v>347.9</v>
      </c>
      <c r="M18" s="34">
        <f t="shared" si="1"/>
        <v>304.79999999999995</v>
      </c>
      <c r="N18" s="34">
        <f t="shared" si="2"/>
        <v>194.59999999999997</v>
      </c>
      <c r="O18" s="36"/>
      <c r="P18" s="36">
        <v>19.4</v>
      </c>
      <c r="Q18" s="36">
        <v>18.2</v>
      </c>
      <c r="R18" s="34">
        <f t="shared" si="3"/>
        <v>18.2</v>
      </c>
      <c r="S18" s="34">
        <f t="shared" si="4"/>
        <v>-1.1999999999999993</v>
      </c>
      <c r="T18" s="36"/>
      <c r="U18" s="36">
        <v>21.3</v>
      </c>
      <c r="V18" s="36">
        <v>41.9</v>
      </c>
      <c r="W18" s="34">
        <f t="shared" si="5"/>
        <v>41.9</v>
      </c>
      <c r="X18" s="34">
        <f t="shared" si="6"/>
        <v>20.599999999999998</v>
      </c>
      <c r="Y18" s="36"/>
      <c r="Z18" s="36">
        <v>2.8</v>
      </c>
      <c r="AA18" s="36">
        <v>15.5</v>
      </c>
      <c r="AB18" s="34">
        <f t="shared" si="7"/>
        <v>15.5</v>
      </c>
      <c r="AC18" s="34">
        <f t="shared" si="8"/>
        <v>12.7</v>
      </c>
      <c r="AD18" s="36">
        <v>1.4</v>
      </c>
      <c r="AE18" s="36">
        <v>7.3</v>
      </c>
      <c r="AF18" s="36">
        <v>14.4</v>
      </c>
      <c r="AG18" s="34">
        <f t="shared" si="9"/>
        <v>13</v>
      </c>
      <c r="AH18" s="34">
        <f t="shared" si="10"/>
        <v>7.1000000000000005</v>
      </c>
      <c r="AI18" s="36"/>
      <c r="AJ18" s="36">
        <v>5.4</v>
      </c>
      <c r="AK18" s="36">
        <v>11.1</v>
      </c>
      <c r="AL18" s="34">
        <f t="shared" si="11"/>
        <v>11.1</v>
      </c>
      <c r="AM18" s="34">
        <f t="shared" si="12"/>
        <v>5.699999999999999</v>
      </c>
      <c r="AN18" s="36"/>
      <c r="AO18" s="36">
        <v>3.3</v>
      </c>
      <c r="AP18" s="36">
        <v>11.7</v>
      </c>
      <c r="AQ18" s="34">
        <f t="shared" si="13"/>
        <v>11.7</v>
      </c>
      <c r="AR18" s="34">
        <f t="shared" si="14"/>
        <v>8.399999999999999</v>
      </c>
      <c r="AS18" s="36"/>
      <c r="AT18" s="36"/>
      <c r="AU18" s="36">
        <v>1.4</v>
      </c>
      <c r="AV18" s="34">
        <f t="shared" si="15"/>
        <v>1.4</v>
      </c>
      <c r="AW18" s="34">
        <f t="shared" si="16"/>
        <v>1.4</v>
      </c>
      <c r="AX18" s="36">
        <v>0</v>
      </c>
      <c r="AY18" s="36">
        <v>33.8</v>
      </c>
      <c r="AZ18" s="36">
        <v>60.8</v>
      </c>
      <c r="BA18" s="34">
        <f t="shared" si="17"/>
        <v>60.8</v>
      </c>
      <c r="BB18" s="34">
        <f t="shared" si="18"/>
        <v>27</v>
      </c>
      <c r="BC18" s="39"/>
      <c r="BD18" s="39">
        <v>2.3</v>
      </c>
      <c r="BE18" s="39">
        <v>2.3</v>
      </c>
      <c r="BF18" s="34">
        <f t="shared" si="19"/>
        <v>2.3</v>
      </c>
      <c r="BG18" s="34">
        <f t="shared" si="20"/>
        <v>0</v>
      </c>
      <c r="BH18" s="36">
        <v>18.1</v>
      </c>
      <c r="BI18" s="36">
        <v>25.2</v>
      </c>
      <c r="BJ18" s="36">
        <v>33</v>
      </c>
      <c r="BK18" s="34">
        <f t="shared" si="21"/>
        <v>14.899999999999999</v>
      </c>
      <c r="BL18" s="34">
        <f t="shared" si="22"/>
        <v>7.800000000000001</v>
      </c>
      <c r="BM18" s="36"/>
      <c r="BN18" s="36">
        <v>15</v>
      </c>
      <c r="BO18" s="36">
        <v>11.9</v>
      </c>
      <c r="BP18" s="34">
        <f t="shared" si="23"/>
        <v>11.9</v>
      </c>
      <c r="BQ18" s="34">
        <f t="shared" si="24"/>
        <v>-3.0999999999999996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5439.100000000001</v>
      </c>
      <c r="G19" s="51">
        <f t="shared" si="0"/>
        <v>3807.1</v>
      </c>
      <c r="H19" s="51">
        <f t="shared" si="0"/>
        <v>3595.7000000000003</v>
      </c>
      <c r="I19" s="51">
        <f t="shared" si="0"/>
        <v>-1843.4</v>
      </c>
      <c r="J19" s="39">
        <v>3412.3</v>
      </c>
      <c r="K19" s="39">
        <v>2336.7</v>
      </c>
      <c r="L19" s="39">
        <v>2172.7</v>
      </c>
      <c r="M19" s="34">
        <f t="shared" si="1"/>
        <v>-1239.6000000000004</v>
      </c>
      <c r="N19" s="34">
        <f t="shared" si="2"/>
        <v>-164</v>
      </c>
      <c r="O19" s="39">
        <v>143.9</v>
      </c>
      <c r="P19" s="39">
        <v>102.9</v>
      </c>
      <c r="Q19" s="39">
        <v>102.4</v>
      </c>
      <c r="R19" s="34">
        <f t="shared" si="3"/>
        <v>-41.5</v>
      </c>
      <c r="S19" s="34">
        <f t="shared" si="4"/>
        <v>-0.5</v>
      </c>
      <c r="T19" s="39">
        <v>317.5</v>
      </c>
      <c r="U19" s="39">
        <v>184.5</v>
      </c>
      <c r="V19" s="39">
        <v>169.4</v>
      </c>
      <c r="W19" s="34">
        <f t="shared" si="5"/>
        <v>-148.1</v>
      </c>
      <c r="X19" s="34">
        <f t="shared" si="6"/>
        <v>-15.099999999999994</v>
      </c>
      <c r="Y19" s="39">
        <v>70.6</v>
      </c>
      <c r="Z19" s="39">
        <v>52.3</v>
      </c>
      <c r="AA19" s="39">
        <v>51.3</v>
      </c>
      <c r="AB19" s="34">
        <f t="shared" si="7"/>
        <v>-19.299999999999997</v>
      </c>
      <c r="AC19" s="34">
        <f t="shared" si="8"/>
        <v>-1</v>
      </c>
      <c r="AD19" s="39">
        <v>43.5</v>
      </c>
      <c r="AE19" s="39">
        <v>39.5</v>
      </c>
      <c r="AF19" s="39">
        <v>39</v>
      </c>
      <c r="AG19" s="34">
        <f t="shared" si="9"/>
        <v>-4.5</v>
      </c>
      <c r="AH19" s="34">
        <f t="shared" si="10"/>
        <v>-0.5</v>
      </c>
      <c r="AI19" s="39">
        <v>197</v>
      </c>
      <c r="AJ19" s="39">
        <v>140</v>
      </c>
      <c r="AK19" s="39">
        <v>137.4</v>
      </c>
      <c r="AL19" s="34">
        <f t="shared" si="11"/>
        <v>-59.599999999999994</v>
      </c>
      <c r="AM19" s="34">
        <f t="shared" si="12"/>
        <v>-2.5999999999999943</v>
      </c>
      <c r="AN19" s="39">
        <v>159.7</v>
      </c>
      <c r="AO19" s="39">
        <v>161.9</v>
      </c>
      <c r="AP19" s="39">
        <v>141.4</v>
      </c>
      <c r="AQ19" s="34">
        <f t="shared" si="13"/>
        <v>-18.299999999999983</v>
      </c>
      <c r="AR19" s="34">
        <f t="shared" si="14"/>
        <v>-20.5</v>
      </c>
      <c r="AS19" s="39">
        <v>56.1</v>
      </c>
      <c r="AT19" s="39">
        <v>42.7</v>
      </c>
      <c r="AU19" s="39">
        <v>41.5</v>
      </c>
      <c r="AV19" s="34">
        <f t="shared" si="15"/>
        <v>-14.600000000000001</v>
      </c>
      <c r="AW19" s="34">
        <f t="shared" si="16"/>
        <v>-1.2000000000000028</v>
      </c>
      <c r="AX19" s="39">
        <v>287.8</v>
      </c>
      <c r="AY19" s="39">
        <v>141</v>
      </c>
      <c r="AZ19" s="39">
        <v>164.5</v>
      </c>
      <c r="BA19" s="34">
        <f t="shared" si="17"/>
        <v>-123.30000000000001</v>
      </c>
      <c r="BB19" s="34">
        <f t="shared" si="18"/>
        <v>23.5</v>
      </c>
      <c r="BC19" s="39">
        <v>33.6</v>
      </c>
      <c r="BD19" s="39">
        <v>28.5</v>
      </c>
      <c r="BE19" s="39">
        <v>27.2</v>
      </c>
      <c r="BF19" s="34">
        <f t="shared" si="19"/>
        <v>-6.400000000000002</v>
      </c>
      <c r="BG19" s="34">
        <f t="shared" si="20"/>
        <v>-1.3000000000000007</v>
      </c>
      <c r="BH19" s="39">
        <v>200.8</v>
      </c>
      <c r="BI19" s="39">
        <v>158.2</v>
      </c>
      <c r="BJ19" s="39">
        <v>151.6</v>
      </c>
      <c r="BK19" s="34">
        <f t="shared" si="21"/>
        <v>-49.20000000000002</v>
      </c>
      <c r="BL19" s="34">
        <f t="shared" si="22"/>
        <v>-6.599999999999994</v>
      </c>
      <c r="BM19" s="39">
        <v>516.3</v>
      </c>
      <c r="BN19" s="36">
        <v>418.9</v>
      </c>
      <c r="BO19" s="36">
        <v>397.3</v>
      </c>
      <c r="BP19" s="34">
        <f t="shared" si="23"/>
        <v>-118.99999999999994</v>
      </c>
      <c r="BQ19" s="34">
        <f t="shared" si="24"/>
        <v>-21.599999999999966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13148.6</v>
      </c>
      <c r="G20" s="51">
        <f t="shared" si="0"/>
        <v>16268.7</v>
      </c>
      <c r="H20" s="51">
        <f t="shared" si="0"/>
        <v>16268.7</v>
      </c>
      <c r="I20" s="51">
        <f t="shared" si="0"/>
        <v>3120.1</v>
      </c>
      <c r="J20" s="39">
        <v>13124.1</v>
      </c>
      <c r="K20" s="39">
        <v>16263</v>
      </c>
      <c r="L20" s="39">
        <v>16263.1</v>
      </c>
      <c r="M20" s="34">
        <f t="shared" si="1"/>
        <v>3139</v>
      </c>
      <c r="N20" s="34">
        <f t="shared" si="2"/>
        <v>0.1000000000003638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5.7</v>
      </c>
      <c r="BJ20" s="39">
        <v>5.6</v>
      </c>
      <c r="BK20" s="34">
        <f t="shared" si="21"/>
        <v>0</v>
      </c>
      <c r="BL20" s="34">
        <f t="shared" si="22"/>
        <v>-0.10000000000000053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471.7</v>
      </c>
      <c r="H22" s="51">
        <f t="shared" si="0"/>
        <v>530.5999999999999</v>
      </c>
      <c r="I22" s="51">
        <f t="shared" si="0"/>
        <v>344.40000000000003</v>
      </c>
      <c r="J22" s="41">
        <v>20.2</v>
      </c>
      <c r="K22" s="41">
        <v>109.1</v>
      </c>
      <c r="L22" s="41">
        <v>172</v>
      </c>
      <c r="M22" s="34">
        <f t="shared" si="1"/>
        <v>151.8</v>
      </c>
      <c r="N22" s="34">
        <f t="shared" si="2"/>
        <v>62.900000000000006</v>
      </c>
      <c r="O22" s="41"/>
      <c r="P22" s="41">
        <v>2.4</v>
      </c>
      <c r="Q22" s="41">
        <v>3.6</v>
      </c>
      <c r="R22" s="34">
        <f t="shared" si="3"/>
        <v>3.6</v>
      </c>
      <c r="S22" s="34">
        <f t="shared" si="4"/>
        <v>1.2000000000000002</v>
      </c>
      <c r="T22" s="41"/>
      <c r="U22" s="41">
        <v>1.8</v>
      </c>
      <c r="V22" s="41">
        <v>0.7</v>
      </c>
      <c r="W22" s="34">
        <f t="shared" si="5"/>
        <v>0.7</v>
      </c>
      <c r="X22" s="34">
        <f t="shared" si="6"/>
        <v>-1.1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>
        <v>8.7</v>
      </c>
      <c r="AF22" s="41"/>
      <c r="AG22" s="34">
        <f t="shared" si="9"/>
        <v>0</v>
      </c>
      <c r="AH22" s="34">
        <f t="shared" si="10"/>
        <v>-8.7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>
        <v>5.3</v>
      </c>
      <c r="AP22" s="41">
        <v>5.3</v>
      </c>
      <c r="AQ22" s="34">
        <f t="shared" si="13"/>
        <v>5.3</v>
      </c>
      <c r="AR22" s="34">
        <f t="shared" si="14"/>
        <v>0</v>
      </c>
      <c r="AS22" s="41"/>
      <c r="AT22" s="41">
        <v>86.6</v>
      </c>
      <c r="AU22" s="41">
        <v>86.6</v>
      </c>
      <c r="AV22" s="34">
        <f t="shared" si="15"/>
        <v>86.6</v>
      </c>
      <c r="AW22" s="34">
        <f t="shared" si="16"/>
        <v>0</v>
      </c>
      <c r="AX22" s="41">
        <v>165.1</v>
      </c>
      <c r="AY22" s="41">
        <v>225.5</v>
      </c>
      <c r="AZ22" s="41">
        <v>230.1</v>
      </c>
      <c r="BA22" s="34">
        <f t="shared" si="17"/>
        <v>65</v>
      </c>
      <c r="BB22" s="34">
        <f t="shared" si="18"/>
        <v>4.599999999999994</v>
      </c>
      <c r="BC22" s="39">
        <v>0.9</v>
      </c>
      <c r="BD22" s="39"/>
      <c r="BE22" s="39"/>
      <c r="BF22" s="34">
        <f t="shared" si="19"/>
        <v>-0.9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>
        <v>32.3</v>
      </c>
      <c r="BO22" s="41">
        <v>32.3</v>
      </c>
      <c r="BP22" s="34">
        <f t="shared" si="23"/>
        <v>32.3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18687.9</v>
      </c>
      <c r="H23" s="51">
        <f t="shared" si="0"/>
        <v>16608.6</v>
      </c>
      <c r="I23" s="51">
        <f t="shared" si="0"/>
        <v>-9424.1</v>
      </c>
      <c r="J23" s="41">
        <v>10398.1</v>
      </c>
      <c r="K23" s="41">
        <v>7284.7</v>
      </c>
      <c r="L23" s="41">
        <v>6579.9</v>
      </c>
      <c r="M23" s="34">
        <f t="shared" si="1"/>
        <v>-3818.2000000000007</v>
      </c>
      <c r="N23" s="34">
        <f t="shared" si="2"/>
        <v>-704.8000000000002</v>
      </c>
      <c r="O23" s="41">
        <v>1189.3</v>
      </c>
      <c r="P23" s="41">
        <v>903.8</v>
      </c>
      <c r="Q23" s="41">
        <v>794.1</v>
      </c>
      <c r="R23" s="34">
        <f t="shared" si="3"/>
        <v>-395.19999999999993</v>
      </c>
      <c r="S23" s="34">
        <f t="shared" si="4"/>
        <v>-109.69999999999993</v>
      </c>
      <c r="T23" s="39">
        <v>2431.5</v>
      </c>
      <c r="U23" s="39">
        <v>1903.1</v>
      </c>
      <c r="V23" s="39">
        <v>1852.8</v>
      </c>
      <c r="W23" s="34">
        <f t="shared" si="5"/>
        <v>-578.7</v>
      </c>
      <c r="X23" s="34">
        <f t="shared" si="6"/>
        <v>-50.299999999999955</v>
      </c>
      <c r="Y23" s="39">
        <v>662.6</v>
      </c>
      <c r="Z23" s="39">
        <v>340.6</v>
      </c>
      <c r="AA23" s="39">
        <v>322.5</v>
      </c>
      <c r="AB23" s="34">
        <f t="shared" si="7"/>
        <v>-340.1</v>
      </c>
      <c r="AC23" s="34">
        <f t="shared" si="8"/>
        <v>-18.100000000000023</v>
      </c>
      <c r="AD23" s="39">
        <v>692.3</v>
      </c>
      <c r="AE23" s="39">
        <v>436.8</v>
      </c>
      <c r="AF23" s="39">
        <v>357.8</v>
      </c>
      <c r="AG23" s="34">
        <f t="shared" si="9"/>
        <v>-334.49999999999994</v>
      </c>
      <c r="AH23" s="34">
        <f t="shared" si="10"/>
        <v>-79</v>
      </c>
      <c r="AI23" s="39">
        <v>2375.1</v>
      </c>
      <c r="AJ23" s="39">
        <v>1938.9</v>
      </c>
      <c r="AK23" s="39">
        <v>1673.2</v>
      </c>
      <c r="AL23" s="34">
        <f t="shared" si="11"/>
        <v>-701.8999999999999</v>
      </c>
      <c r="AM23" s="34">
        <f t="shared" si="12"/>
        <v>-265.70000000000005</v>
      </c>
      <c r="AN23" s="39">
        <v>855.1</v>
      </c>
      <c r="AO23" s="39">
        <v>704.4</v>
      </c>
      <c r="AP23" s="39">
        <v>481.9</v>
      </c>
      <c r="AQ23" s="34">
        <f t="shared" si="13"/>
        <v>-373.20000000000005</v>
      </c>
      <c r="AR23" s="34">
        <f t="shared" si="14"/>
        <v>-222.5</v>
      </c>
      <c r="AS23" s="39">
        <v>608</v>
      </c>
      <c r="AT23" s="39">
        <v>505</v>
      </c>
      <c r="AU23" s="39">
        <v>502.5</v>
      </c>
      <c r="AV23" s="34">
        <f t="shared" si="15"/>
        <v>-105.5</v>
      </c>
      <c r="AW23" s="34">
        <f t="shared" si="16"/>
        <v>-2.5</v>
      </c>
      <c r="AX23" s="39">
        <v>1271.3</v>
      </c>
      <c r="AY23" s="39">
        <v>931.5</v>
      </c>
      <c r="AZ23" s="39">
        <v>711.3</v>
      </c>
      <c r="BA23" s="34">
        <f t="shared" si="17"/>
        <v>-560</v>
      </c>
      <c r="BB23" s="34">
        <f t="shared" si="18"/>
        <v>-220.20000000000005</v>
      </c>
      <c r="BC23" s="41">
        <v>402.8</v>
      </c>
      <c r="BD23" s="41">
        <v>313.6</v>
      </c>
      <c r="BE23" s="41">
        <v>305.4</v>
      </c>
      <c r="BF23" s="34">
        <f t="shared" si="19"/>
        <v>-97.40000000000003</v>
      </c>
      <c r="BG23" s="34">
        <f t="shared" si="20"/>
        <v>-8.200000000000045</v>
      </c>
      <c r="BH23" s="39">
        <v>2339</v>
      </c>
      <c r="BI23" s="39">
        <v>1694</v>
      </c>
      <c r="BJ23" s="39">
        <v>1488</v>
      </c>
      <c r="BK23" s="34">
        <f t="shared" si="21"/>
        <v>-851</v>
      </c>
      <c r="BL23" s="34">
        <f t="shared" si="22"/>
        <v>-206</v>
      </c>
      <c r="BM23" s="41">
        <v>2807.6</v>
      </c>
      <c r="BN23" s="41">
        <v>1731.5</v>
      </c>
      <c r="BO23" s="41">
        <v>1539.2</v>
      </c>
      <c r="BP23" s="34">
        <f t="shared" si="23"/>
        <v>-1268.3999999999999</v>
      </c>
      <c r="BQ23" s="34">
        <f t="shared" si="24"/>
        <v>-192.29999999999995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3880.5</v>
      </c>
      <c r="H25" s="51">
        <f t="shared" si="0"/>
        <v>2881.9</v>
      </c>
      <c r="I25" s="51">
        <f t="shared" si="0"/>
        <v>111.19999999999973</v>
      </c>
      <c r="J25" s="41">
        <v>2610.4</v>
      </c>
      <c r="K25" s="41">
        <v>3317.5</v>
      </c>
      <c r="L25" s="41">
        <v>2662.2</v>
      </c>
      <c r="M25" s="34">
        <f t="shared" si="1"/>
        <v>51.79999999999973</v>
      </c>
      <c r="N25" s="34">
        <f t="shared" si="2"/>
        <v>-655.3000000000002</v>
      </c>
      <c r="O25" s="41">
        <v>0.4</v>
      </c>
      <c r="P25" s="41">
        <v>11.8</v>
      </c>
      <c r="Q25" s="41">
        <v>0.4</v>
      </c>
      <c r="R25" s="34">
        <f t="shared" si="3"/>
        <v>0</v>
      </c>
      <c r="S25" s="34">
        <f t="shared" si="4"/>
        <v>-11.4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>
        <v>0.2</v>
      </c>
      <c r="AF25" s="41">
        <v>0.2</v>
      </c>
      <c r="AG25" s="34">
        <f t="shared" si="9"/>
        <v>0.2</v>
      </c>
      <c r="AH25" s="34">
        <f t="shared" si="10"/>
        <v>0</v>
      </c>
      <c r="AI25" s="41">
        <v>14.5</v>
      </c>
      <c r="AJ25" s="41">
        <v>29</v>
      </c>
      <c r="AK25" s="41">
        <v>29</v>
      </c>
      <c r="AL25" s="34">
        <f t="shared" si="11"/>
        <v>14.5</v>
      </c>
      <c r="AM25" s="34">
        <f t="shared" si="12"/>
        <v>0</v>
      </c>
      <c r="AN25" s="41">
        <v>9</v>
      </c>
      <c r="AO25" s="41">
        <v>352.6</v>
      </c>
      <c r="AP25" s="41">
        <v>7.4</v>
      </c>
      <c r="AQ25" s="34">
        <f t="shared" si="13"/>
        <v>-1.5999999999999996</v>
      </c>
      <c r="AR25" s="34">
        <f t="shared" si="14"/>
        <v>-345.20000000000005</v>
      </c>
      <c r="AS25" s="41"/>
      <c r="AT25" s="41">
        <v>2.6</v>
      </c>
      <c r="AU25" s="41">
        <v>0.4</v>
      </c>
      <c r="AV25" s="34">
        <f t="shared" si="15"/>
        <v>0.4</v>
      </c>
      <c r="AW25" s="34">
        <f t="shared" si="16"/>
        <v>-2.2</v>
      </c>
      <c r="AX25" s="41">
        <v>136.4</v>
      </c>
      <c r="AY25" s="41">
        <v>166.8</v>
      </c>
      <c r="AZ25" s="41">
        <v>159.9</v>
      </c>
      <c r="BA25" s="34">
        <f t="shared" si="17"/>
        <v>23.5</v>
      </c>
      <c r="BB25" s="34">
        <f t="shared" si="18"/>
        <v>-6.900000000000006</v>
      </c>
      <c r="BC25" s="39"/>
      <c r="BD25" s="39"/>
      <c r="BE25" s="39">
        <v>19.3</v>
      </c>
      <c r="BF25" s="34">
        <f t="shared" si="19"/>
        <v>19.3</v>
      </c>
      <c r="BG25" s="34">
        <f t="shared" si="20"/>
        <v>19.3</v>
      </c>
      <c r="BH25" s="41"/>
      <c r="BI25" s="41"/>
      <c r="BJ25" s="41">
        <v>3.1</v>
      </c>
      <c r="BK25" s="34">
        <f t="shared" si="21"/>
        <v>3.1</v>
      </c>
      <c r="BL25" s="34">
        <f t="shared" si="22"/>
        <v>3.1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7289.7</v>
      </c>
      <c r="H26" s="51">
        <f>L26+Q26+V26+AA26+AF26+AK26+AP26+AU26+AZ26+BE26+BJ26+BO26</f>
        <v>7072.400000000001</v>
      </c>
      <c r="I26" s="51">
        <f>M26+R26+W26+AB26+AG26+AL26+AQ26+AV26+BA26+BF26+BK26+BP26</f>
        <v>-3369.9</v>
      </c>
      <c r="J26" s="39">
        <v>4326.2</v>
      </c>
      <c r="K26" s="39">
        <v>2850.9</v>
      </c>
      <c r="L26" s="39">
        <v>2715.6</v>
      </c>
      <c r="M26" s="34">
        <f t="shared" si="1"/>
        <v>-1610.6</v>
      </c>
      <c r="N26" s="34">
        <f t="shared" si="2"/>
        <v>-135.30000000000018</v>
      </c>
      <c r="O26" s="39">
        <v>733.1</v>
      </c>
      <c r="P26" s="39">
        <v>536.2</v>
      </c>
      <c r="Q26" s="39">
        <v>585.5</v>
      </c>
      <c r="R26" s="34">
        <f t="shared" si="3"/>
        <v>-147.60000000000002</v>
      </c>
      <c r="S26" s="34">
        <f t="shared" si="4"/>
        <v>49.299999999999955</v>
      </c>
      <c r="T26" s="39">
        <v>906.5</v>
      </c>
      <c r="U26" s="39">
        <v>412.3</v>
      </c>
      <c r="V26" s="39">
        <v>395.7</v>
      </c>
      <c r="W26" s="34">
        <f t="shared" si="5"/>
        <v>-510.8</v>
      </c>
      <c r="X26" s="34">
        <f t="shared" si="6"/>
        <v>-16.600000000000023</v>
      </c>
      <c r="Y26" s="39">
        <v>700.1</v>
      </c>
      <c r="Z26" s="39">
        <v>548.5</v>
      </c>
      <c r="AA26" s="39">
        <v>510.9</v>
      </c>
      <c r="AB26" s="34">
        <f t="shared" si="7"/>
        <v>-189.20000000000005</v>
      </c>
      <c r="AC26" s="34">
        <f t="shared" si="8"/>
        <v>-37.60000000000002</v>
      </c>
      <c r="AD26" s="39">
        <v>399</v>
      </c>
      <c r="AE26" s="39">
        <v>287.8</v>
      </c>
      <c r="AF26" s="39">
        <v>280.6</v>
      </c>
      <c r="AG26" s="34">
        <f t="shared" si="9"/>
        <v>-118.39999999999998</v>
      </c>
      <c r="AH26" s="34">
        <f t="shared" si="10"/>
        <v>-7.199999999999989</v>
      </c>
      <c r="AI26" s="39">
        <v>521.7</v>
      </c>
      <c r="AJ26" s="39">
        <v>429.3</v>
      </c>
      <c r="AK26" s="39">
        <v>416.3</v>
      </c>
      <c r="AL26" s="34">
        <f t="shared" si="11"/>
        <v>-105.40000000000003</v>
      </c>
      <c r="AM26" s="34">
        <f t="shared" si="12"/>
        <v>-13</v>
      </c>
      <c r="AN26" s="39">
        <v>526.2</v>
      </c>
      <c r="AO26" s="39">
        <v>438.9</v>
      </c>
      <c r="AP26" s="39">
        <v>407</v>
      </c>
      <c r="AQ26" s="34">
        <f t="shared" si="13"/>
        <v>-119.20000000000005</v>
      </c>
      <c r="AR26" s="34">
        <f t="shared" si="14"/>
        <v>-31.899999999999977</v>
      </c>
      <c r="AS26" s="39">
        <v>384.3</v>
      </c>
      <c r="AT26" s="39">
        <v>336.1</v>
      </c>
      <c r="AU26" s="39">
        <v>322.1</v>
      </c>
      <c r="AV26" s="34">
        <f t="shared" si="15"/>
        <v>-62.19999999999999</v>
      </c>
      <c r="AW26" s="34">
        <f t="shared" si="16"/>
        <v>-14</v>
      </c>
      <c r="AX26" s="39">
        <v>654.2</v>
      </c>
      <c r="AY26" s="39">
        <v>442</v>
      </c>
      <c r="AZ26" s="39">
        <v>476.8</v>
      </c>
      <c r="BA26" s="34">
        <f t="shared" si="17"/>
        <v>-177.40000000000003</v>
      </c>
      <c r="BB26" s="34">
        <f t="shared" si="18"/>
        <v>34.80000000000001</v>
      </c>
      <c r="BC26" s="39">
        <v>266.8</v>
      </c>
      <c r="BD26" s="39">
        <v>176.9</v>
      </c>
      <c r="BE26" s="39">
        <v>155.4</v>
      </c>
      <c r="BF26" s="34">
        <f t="shared" si="19"/>
        <v>-111.4</v>
      </c>
      <c r="BG26" s="34">
        <f t="shared" si="20"/>
        <v>-21.5</v>
      </c>
      <c r="BH26" s="39">
        <v>658</v>
      </c>
      <c r="BI26" s="39">
        <v>530.9</v>
      </c>
      <c r="BJ26" s="39">
        <v>517.2</v>
      </c>
      <c r="BK26" s="34">
        <f t="shared" si="21"/>
        <v>-140.79999999999995</v>
      </c>
      <c r="BL26" s="34">
        <f t="shared" si="22"/>
        <v>-13.699999999999932</v>
      </c>
      <c r="BM26" s="39">
        <v>366.2</v>
      </c>
      <c r="BN26" s="39">
        <v>299.9</v>
      </c>
      <c r="BO26" s="39">
        <v>289.3</v>
      </c>
      <c r="BP26" s="34">
        <f t="shared" si="23"/>
        <v>-76.89999999999998</v>
      </c>
      <c r="BQ26" s="34">
        <f t="shared" si="24"/>
        <v>-10.599999999999966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1651.7</v>
      </c>
      <c r="G27" s="51">
        <f>K27+P27+U27+Z27+AE27+AJ27+AO27+AT27+AY27+BD27+BI27+BN27</f>
        <v>1259.1</v>
      </c>
      <c r="H27" s="51">
        <f>L27+Q27+V27+AA27+AF27+AK27+AP27+AU27+AZ27+BE27+BJ27+BO27</f>
        <v>1303.7</v>
      </c>
      <c r="I27" s="51">
        <f>M27+R27+W27+AB27+AG27+AL27+AQ27+AV27+BA27+BF27+BK27+BP27</f>
        <v>-348.00000000000006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867.7</v>
      </c>
      <c r="Q27" s="39">
        <v>800</v>
      </c>
      <c r="R27" s="34">
        <f t="shared" si="3"/>
        <v>4.399999999999977</v>
      </c>
      <c r="S27" s="34">
        <f t="shared" si="4"/>
        <v>-67.70000000000005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390</v>
      </c>
      <c r="AZ27" s="39">
        <v>502.3</v>
      </c>
      <c r="BA27" s="34">
        <f t="shared" si="17"/>
        <v>-337.8</v>
      </c>
      <c r="BB27" s="34">
        <f t="shared" si="18"/>
        <v>112.30000000000001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2021-11-30T09:01:23Z</dcterms:modified>
  <cp:category/>
  <cp:version/>
  <cp:contentType/>
  <cp:contentStatus/>
</cp:coreProperties>
</file>